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sokansas-my.sharepoint.com/personal/jeff_arpin_budget_ks_gov/Documents/Desktop/"/>
    </mc:Choice>
  </mc:AlternateContent>
  <xr:revisionPtr revIDLastSave="0" documentId="8_{A6F19D02-F005-4081-BFA5-850CDE014E27}" xr6:coauthVersionLast="47" xr6:coauthVersionMax="47" xr10:uidLastSave="{00000000-0000-0000-0000-000000000000}"/>
  <bookViews>
    <workbookView xWindow="-108" yWindow="-108" windowWidth="30936" windowHeight="16776" xr2:uid="{00000000-000D-0000-FFFF-FFFF00000000}"/>
  </bookViews>
  <sheets>
    <sheet name="FY 2029 Salary Tool" sheetId="1" r:id="rId1"/>
    <sheet name="FY 2029 Workers Comp. Rates" sheetId="2" r:id="rId2"/>
  </sheets>
  <definedNames>
    <definedName name="_Hlk515539886" localSheetId="1">'FY 2029 Workers Comp. Rates'!#REF!</definedName>
    <definedName name="_Hlk515541511" localSheetId="1">'FY 2029 Workers Comp. Rates'!#REF!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4" i="1" l="1"/>
  <c r="E33" i="1"/>
  <c r="E32" i="1"/>
  <c r="E31" i="1"/>
  <c r="E30" i="1"/>
  <c r="E29" i="1"/>
  <c r="E35" i="1" l="1"/>
  <c r="D8" i="1"/>
  <c r="D13" i="1"/>
  <c r="D12" i="1"/>
  <c r="D11" i="1"/>
  <c r="D10" i="1"/>
  <c r="D9" i="1"/>
  <c r="D14" i="1" l="1"/>
  <c r="D15" i="1" s="1"/>
  <c r="H16" i="1"/>
  <c r="H8" i="1" s="1"/>
  <c r="H9" i="1" s="1"/>
  <c r="H10" i="1" l="1"/>
  <c r="H12" i="1"/>
  <c r="C7" i="1"/>
  <c r="H13" i="1" l="1"/>
  <c r="H11" i="1"/>
  <c r="H14" i="1"/>
  <c r="H15" i="1"/>
  <c r="H17" i="1" l="1"/>
</calcChain>
</file>

<file path=xl/sharedStrings.xml><?xml version="1.0" encoding="utf-8"?>
<sst xmlns="http://schemas.openxmlformats.org/spreadsheetml/2006/main" count="105" uniqueCount="86">
  <si>
    <t>S/W Piece--Obj Code</t>
  </si>
  <si>
    <t>%</t>
  </si>
  <si>
    <t>Amount</t>
  </si>
  <si>
    <t>Total</t>
  </si>
  <si>
    <t xml:space="preserve"> </t>
  </si>
  <si>
    <t>KPERS--518100</t>
  </si>
  <si>
    <t>Unemp--519800</t>
  </si>
  <si>
    <t>Wkrs Comp--519700</t>
  </si>
  <si>
    <t>Base Salary</t>
  </si>
  <si>
    <t>Total Salary and Benefits</t>
  </si>
  <si>
    <t>State Leave--517600</t>
  </si>
  <si>
    <t xml:space="preserve">benefits will be calculated. </t>
  </si>
  <si>
    <t xml:space="preserve">This box is for entering the total salary lump sum and the base salary and </t>
  </si>
  <si>
    <t>Input the base salary and benefits amounts into IBARS in the Budget Request</t>
  </si>
  <si>
    <r>
      <t xml:space="preserve">Employee Health Insurance (Full Time) </t>
    </r>
    <r>
      <rPr>
        <i/>
        <sz val="12"/>
        <color indexed="18"/>
        <rFont val="Times New Roman"/>
        <family val="1"/>
      </rPr>
      <t>Enter # of Employees</t>
    </r>
  </si>
  <si>
    <r>
      <t xml:space="preserve">Employee Health Insurance (Part Time) </t>
    </r>
    <r>
      <rPr>
        <i/>
        <sz val="12"/>
        <color indexed="18"/>
        <rFont val="Times New Roman"/>
        <family val="1"/>
      </rPr>
      <t>Enter # of Employees</t>
    </r>
  </si>
  <si>
    <r>
      <t xml:space="preserve">Healthy Kids Insurance (Full Time) </t>
    </r>
    <r>
      <rPr>
        <i/>
        <sz val="12"/>
        <color indexed="18"/>
        <rFont val="Times New Roman"/>
        <family val="1"/>
      </rPr>
      <t>Enter # of Employees</t>
    </r>
  </si>
  <si>
    <r>
      <t xml:space="preserve">Healthy Kids Insurance (Part Time) </t>
    </r>
    <r>
      <rPr>
        <i/>
        <sz val="12"/>
        <color indexed="18"/>
        <rFont val="Times New Roman"/>
        <family val="1"/>
      </rPr>
      <t>Enter # of Employees</t>
    </r>
  </si>
  <si>
    <t>Total Health Insurance Expenditures</t>
  </si>
  <si>
    <t>Health Insurance--519500</t>
  </si>
  <si>
    <t>Change the KPERS rate to match retirement rates for systems other than KPERS</t>
  </si>
  <si>
    <t>Regular &amp; School Member Retirement.</t>
  </si>
  <si>
    <t>Calculator #2--using a specified TOTAL to calculate base salary &amp; fringe benefits</t>
  </si>
  <si>
    <t>Enter Number of Employees Utilizing Health Insurance expenditures from below.</t>
  </si>
  <si>
    <t>Put the total salary and benefits amount to be budgeted in the yellow box.</t>
  </si>
  <si>
    <t>Total Salary &amp; Benefits minus Health Insurance</t>
  </si>
  <si>
    <t>OASDI FICA--519102</t>
  </si>
  <si>
    <t>Medicare FICA--519101</t>
  </si>
  <si>
    <t>FY 2023</t>
  </si>
  <si>
    <t xml:space="preserve">Experienced-based Rates by Agency: </t>
  </si>
  <si>
    <t>FY 2024</t>
  </si>
  <si>
    <t>Abstracters Board of Examiners</t>
  </si>
  <si>
    <t>Board of Accountancy</t>
  </si>
  <si>
    <t>Kansas Human Rights Commission</t>
  </si>
  <si>
    <t>Banking Department</t>
  </si>
  <si>
    <t>Board of Barbering</t>
  </si>
  <si>
    <t>Behavioral Sciences Regulatory Board</t>
  </si>
  <si>
    <t>Board of Healing Arts</t>
  </si>
  <si>
    <t>Board of Cosmetology</t>
  </si>
  <si>
    <t>Department of Credit Unions</t>
  </si>
  <si>
    <t>Kansas Dental Board</t>
  </si>
  <si>
    <t>Board of Mortuary Arts</t>
  </si>
  <si>
    <t>Emergency Medical Services Board</t>
  </si>
  <si>
    <t>Governmental Ethics Commission</t>
  </si>
  <si>
    <t>Hearing Instruments Board of Examiners</t>
  </si>
  <si>
    <t>Health Care Stabilization</t>
  </si>
  <si>
    <t>Board of Nursing</t>
  </si>
  <si>
    <t>Board of Examiners in Optometry</t>
  </si>
  <si>
    <t>Board of Pharmacy</t>
  </si>
  <si>
    <t>Real Estate Appraisal Board</t>
  </si>
  <si>
    <t>Kansas Real Estate Commission</t>
  </si>
  <si>
    <t>Board of Technical Professions</t>
  </si>
  <si>
    <t>Board of Veterinary Examiners</t>
  </si>
  <si>
    <t>Workers Compensation Assessment Rates</t>
  </si>
  <si>
    <t>016</t>
  </si>
  <si>
    <t>028</t>
  </si>
  <si>
    <t>058</t>
  </si>
  <si>
    <t>094</t>
  </si>
  <si>
    <t>100</t>
  </si>
  <si>
    <t>102</t>
  </si>
  <si>
    <t>105</t>
  </si>
  <si>
    <t>149</t>
  </si>
  <si>
    <t>159</t>
  </si>
  <si>
    <t>167</t>
  </si>
  <si>
    <t>204</t>
  </si>
  <si>
    <t>206</t>
  </si>
  <si>
    <t>247</t>
  </si>
  <si>
    <t>266</t>
  </si>
  <si>
    <t>270</t>
  </si>
  <si>
    <t>482</t>
  </si>
  <si>
    <t>488</t>
  </si>
  <si>
    <t>531</t>
  </si>
  <si>
    <t>543</t>
  </si>
  <si>
    <t>549</t>
  </si>
  <si>
    <t>663</t>
  </si>
  <si>
    <t>700</t>
  </si>
  <si>
    <t>Change the Workers Comp rate to match the agency's rate.  (2nd Tab of Spreadsheet)</t>
  </si>
  <si>
    <t xml:space="preserve">Summary module in the FY 2027 Base Budget Entry Column. </t>
  </si>
  <si>
    <r>
      <t xml:space="preserve">Dependent Health Insurance (Full Time) </t>
    </r>
    <r>
      <rPr>
        <i/>
        <sz val="12"/>
        <color indexed="18"/>
        <rFont val="Times New Roman"/>
        <family val="1"/>
      </rPr>
      <t>Enter # of Employees</t>
    </r>
  </si>
  <si>
    <r>
      <t xml:space="preserve">Dependent Health Insurance (Part Time) </t>
    </r>
    <r>
      <rPr>
        <i/>
        <sz val="12"/>
        <color indexed="18"/>
        <rFont val="Times New Roman"/>
        <family val="1"/>
      </rPr>
      <t>Enter # of Employees</t>
    </r>
  </si>
  <si>
    <t>Health Insurance</t>
  </si>
  <si>
    <t>KPERS (incl. Death &amp; Disability Ins.)--518100</t>
  </si>
  <si>
    <t>FY 2029</t>
  </si>
  <si>
    <t>Calculator--using a specified base salary to calculate fringe benefits</t>
  </si>
  <si>
    <t xml:space="preserve">Base Salary* </t>
  </si>
  <si>
    <t>*From the IBARS 412 Reconciliation Report, the amount that you enter into the yellow cell is the total base salary dollar amount in FY 2027.  This is needed, as FY 2028 is a 27-paycheck fiscal year and FY 2029 reverts back to 26-pay periods. The base salary amounts (excluding fringe benefits) should be budgeted in the same for FY 2027 &amp; FY 2029.  (See 412 Recon. Report to the right)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</si>
</sst>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_(* #,##0_);_(* \(#,##0\);_(* &quot;--&quot;_);_(@_)"/>
    <numFmt numFmtId="167" formatCode="0.000%"/>
  </numFmts>
  <fonts count="19" x14ac:knownFonts="1">
    <font>
      <sz val="10"/>
      <name val="Arial"/>
    </font>
    <font>
      <sz val="10"/>
      <name val="Arial"/>
      <family val="2"/>
    </font>
    <font>
      <sz val="10"/>
      <name val="Helv"/>
    </font>
    <font>
      <sz val="10"/>
      <name val="Times New Roman"/>
      <family val="1"/>
    </font>
    <font>
      <sz val="12"/>
      <color indexed="8"/>
      <name val="Times New Roman"/>
      <family val="1"/>
    </font>
    <font>
      <sz val="12"/>
      <name val="Times New Roman"/>
      <family val="1"/>
    </font>
    <font>
      <sz val="12"/>
      <color indexed="18"/>
      <name val="Times New Roman"/>
      <family val="1"/>
    </font>
    <font>
      <i/>
      <sz val="12"/>
      <color indexed="18"/>
      <name val="Times New Roman"/>
      <family val="1"/>
    </font>
    <font>
      <b/>
      <sz val="12"/>
      <name val="Times New Roman"/>
      <family val="1"/>
    </font>
    <font>
      <u val="singleAccounting"/>
      <sz val="12"/>
      <name val="Times New Roman"/>
      <family val="1"/>
    </font>
    <font>
      <b/>
      <sz val="12"/>
      <color indexed="10"/>
      <name val="Times New Roman"/>
      <family val="1"/>
    </font>
    <font>
      <sz val="12"/>
      <color theme="0"/>
      <name val="Times New Roman"/>
      <family val="1"/>
    </font>
    <font>
      <u/>
      <sz val="11"/>
      <name val="Times New Roman"/>
      <family val="1"/>
    </font>
    <font>
      <u/>
      <sz val="12"/>
      <name val="Times New Roman"/>
      <family val="1"/>
    </font>
    <font>
      <sz val="3"/>
      <name val="Times New Roman"/>
      <family val="1"/>
    </font>
    <font>
      <b/>
      <sz val="10"/>
      <name val="Arial"/>
      <family val="2"/>
    </font>
    <font>
      <b/>
      <sz val="14"/>
      <name val="Times New Roman"/>
      <family val="1"/>
    </font>
    <font>
      <sz val="12"/>
      <name val="Arial"/>
      <family val="2"/>
    </font>
    <font>
      <b/>
      <sz val="12"/>
      <color indexed="8"/>
      <name val="Times New Roman"/>
      <family val="1"/>
    </font>
  </fonts>
  <fills count="7">
    <fill>
      <patternFill patternType="none"/>
    </fill>
    <fill>
      <patternFill patternType="gray125"/>
    </fill>
    <fill>
      <patternFill patternType="solid">
        <fgColor indexed="13"/>
        <bgColor indexed="64"/>
      </patternFill>
    </fill>
    <fill>
      <patternFill patternType="solid">
        <fgColor theme="9"/>
        <bgColor indexed="64"/>
      </patternFill>
    </fill>
    <fill>
      <patternFill patternType="solid">
        <fgColor rgb="FFFFFF00"/>
        <bgColor indexed="64"/>
      </patternFill>
    </fill>
    <fill>
      <patternFill patternType="solid">
        <fgColor theme="4" tint="0.59999389629810485"/>
        <bgColor indexed="64"/>
      </patternFill>
    </fill>
    <fill>
      <patternFill patternType="solid">
        <fgColor theme="5" tint="0.79998168889431442"/>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0">
    <xf numFmtId="0" fontId="0"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43" fontId="3" fillId="0" borderId="0" applyFont="0" applyFill="0" applyBorder="0" applyAlignment="0" applyProtection="0"/>
    <xf numFmtId="44" fontId="3" fillId="0" borderId="0" applyFont="0" applyFill="0" applyBorder="0" applyAlignment="0" applyProtection="0"/>
    <xf numFmtId="2" fontId="1" fillId="0" borderId="0" applyFont="0" applyFill="0" applyBorder="0" applyAlignment="0" applyProtection="0"/>
    <xf numFmtId="9" fontId="3" fillId="0" borderId="0" applyFont="0" applyFill="0" applyBorder="0" applyAlignment="0" applyProtection="0"/>
  </cellStyleXfs>
  <cellXfs count="76">
    <xf numFmtId="0" fontId="0" fillId="0" borderId="0" xfId="0"/>
    <xf numFmtId="0" fontId="5" fillId="0" borderId="9" xfId="5" applyFont="1" applyBorder="1"/>
    <xf numFmtId="44" fontId="5" fillId="0" borderId="0" xfId="7" applyFont="1" applyBorder="1" applyProtection="1"/>
    <xf numFmtId="0" fontId="5" fillId="0" borderId="9" xfId="5" applyFont="1" applyBorder="1" applyAlignment="1">
      <alignment horizontal="left" indent="23"/>
    </xf>
    <xf numFmtId="41" fontId="4" fillId="0" borderId="0" xfId="7" applyNumberFormat="1" applyFont="1" applyBorder="1" applyProtection="1"/>
    <xf numFmtId="165" fontId="5" fillId="4" borderId="10" xfId="1" applyNumberFormat="1" applyFont="1" applyFill="1" applyBorder="1" applyProtection="1">
      <protection locked="0"/>
    </xf>
    <xf numFmtId="165" fontId="5" fillId="2" borderId="10" xfId="1" applyNumberFormat="1" applyFont="1" applyFill="1" applyBorder="1" applyProtection="1">
      <protection locked="0"/>
    </xf>
    <xf numFmtId="0" fontId="8" fillId="0" borderId="0" xfId="0" applyFont="1"/>
    <xf numFmtId="0" fontId="5" fillId="0" borderId="0" xfId="0" applyFont="1"/>
    <xf numFmtId="0" fontId="8" fillId="0" borderId="1" xfId="0" applyFont="1" applyBorder="1"/>
    <xf numFmtId="0" fontId="5" fillId="0" borderId="2" xfId="0" applyFont="1" applyBorder="1"/>
    <xf numFmtId="164" fontId="5" fillId="0" borderId="3" xfId="1" applyNumberFormat="1" applyFont="1" applyBorder="1" applyProtection="1"/>
    <xf numFmtId="0" fontId="5" fillId="0" borderId="4" xfId="0" applyFont="1" applyBorder="1"/>
    <xf numFmtId="164" fontId="5" fillId="0" borderId="5" xfId="1" applyNumberFormat="1" applyFont="1" applyBorder="1" applyProtection="1"/>
    <xf numFmtId="164" fontId="5" fillId="0" borderId="5" xfId="1" applyNumberFormat="1" applyFont="1" applyFill="1" applyBorder="1" applyProtection="1"/>
    <xf numFmtId="10" fontId="5" fillId="0" borderId="0" xfId="0" applyNumberFormat="1" applyFont="1"/>
    <xf numFmtId="166" fontId="5" fillId="0" borderId="5" xfId="1" applyNumberFormat="1" applyFont="1" applyBorder="1" applyProtection="1"/>
    <xf numFmtId="164" fontId="5" fillId="0" borderId="0" xfId="0" applyNumberFormat="1" applyFont="1"/>
    <xf numFmtId="165" fontId="5" fillId="0" borderId="5" xfId="1" applyNumberFormat="1" applyFont="1" applyBorder="1" applyProtection="1"/>
    <xf numFmtId="0" fontId="5" fillId="4" borderId="0" xfId="0" applyFont="1" applyFill="1"/>
    <xf numFmtId="0" fontId="5" fillId="4" borderId="5" xfId="0" applyFont="1" applyFill="1" applyBorder="1"/>
    <xf numFmtId="0" fontId="4" fillId="6" borderId="4" xfId="2" applyFont="1" applyFill="1" applyBorder="1"/>
    <xf numFmtId="0" fontId="5" fillId="6" borderId="0" xfId="0" applyFont="1" applyFill="1"/>
    <xf numFmtId="0" fontId="5" fillId="6" borderId="5" xfId="0" applyFont="1" applyFill="1" applyBorder="1"/>
    <xf numFmtId="0" fontId="4" fillId="4" borderId="4" xfId="2" applyFont="1" applyFill="1" applyBorder="1"/>
    <xf numFmtId="164" fontId="5" fillId="4" borderId="5" xfId="1" applyNumberFormat="1" applyFont="1" applyFill="1" applyBorder="1" applyProtection="1"/>
    <xf numFmtId="0" fontId="5" fillId="4" borderId="4" xfId="0" applyFont="1" applyFill="1" applyBorder="1"/>
    <xf numFmtId="0" fontId="4" fillId="3" borderId="4" xfId="2" applyFont="1" applyFill="1" applyBorder="1"/>
    <xf numFmtId="0" fontId="5" fillId="3" borderId="0" xfId="0" applyFont="1" applyFill="1"/>
    <xf numFmtId="0" fontId="4" fillId="5" borderId="4" xfId="2" applyFont="1" applyFill="1" applyBorder="1"/>
    <xf numFmtId="0" fontId="5" fillId="5" borderId="0" xfId="0" applyFont="1" applyFill="1"/>
    <xf numFmtId="0" fontId="5" fillId="5" borderId="5" xfId="0" applyFont="1" applyFill="1" applyBorder="1"/>
    <xf numFmtId="12" fontId="5" fillId="0" borderId="0" xfId="0" applyNumberFormat="1" applyFont="1"/>
    <xf numFmtId="12" fontId="5" fillId="0" borderId="5" xfId="0" applyNumberFormat="1" applyFont="1" applyBorder="1"/>
    <xf numFmtId="0" fontId="5" fillId="0" borderId="6" xfId="0" applyFont="1" applyBorder="1"/>
    <xf numFmtId="0" fontId="5" fillId="0" borderId="7" xfId="0" applyFont="1" applyBorder="1"/>
    <xf numFmtId="0" fontId="5" fillId="0" borderId="8" xfId="0" applyFont="1" applyBorder="1"/>
    <xf numFmtId="164" fontId="5" fillId="0" borderId="0" xfId="1" applyNumberFormat="1" applyFont="1" applyFill="1" applyBorder="1" applyProtection="1"/>
    <xf numFmtId="0" fontId="10" fillId="0" borderId="0" xfId="0" applyFont="1"/>
    <xf numFmtId="166" fontId="6" fillId="5" borderId="10" xfId="5" applyNumberFormat="1" applyFont="1" applyFill="1" applyBorder="1" applyProtection="1">
      <protection locked="0"/>
    </xf>
    <xf numFmtId="166" fontId="6" fillId="5" borderId="11" xfId="5" applyNumberFormat="1" applyFont="1" applyFill="1" applyBorder="1" applyProtection="1">
      <protection locked="0"/>
    </xf>
    <xf numFmtId="0" fontId="11" fillId="0" borderId="4" xfId="0" applyFont="1" applyBorder="1"/>
    <xf numFmtId="0" fontId="11" fillId="0" borderId="0" xfId="0" applyFont="1"/>
    <xf numFmtId="166" fontId="11" fillId="0" borderId="5" xfId="1" applyNumberFormat="1" applyFont="1" applyFill="1" applyBorder="1" applyProtection="1"/>
    <xf numFmtId="166" fontId="9" fillId="0" borderId="10" xfId="1" applyNumberFormat="1" applyFont="1" applyFill="1" applyBorder="1" applyProtection="1"/>
    <xf numFmtId="165" fontId="4" fillId="0" borderId="0" xfId="7" applyNumberFormat="1" applyFont="1" applyBorder="1" applyProtection="1"/>
    <xf numFmtId="165" fontId="4" fillId="0" borderId="10" xfId="7" applyNumberFormat="1" applyFont="1" applyFill="1" applyBorder="1" applyProtection="1"/>
    <xf numFmtId="10" fontId="5" fillId="0" borderId="0" xfId="0" applyNumberFormat="1" applyFont="1" applyProtection="1">
      <protection locked="0"/>
    </xf>
    <xf numFmtId="165" fontId="5" fillId="0" borderId="0" xfId="1" applyNumberFormat="1" applyFont="1" applyFill="1" applyBorder="1" applyProtection="1">
      <protection locked="0"/>
    </xf>
    <xf numFmtId="166" fontId="11" fillId="0" borderId="0" xfId="1" applyNumberFormat="1" applyFont="1" applyFill="1" applyBorder="1" applyProtection="1"/>
    <xf numFmtId="166" fontId="5" fillId="0" borderId="0" xfId="1" applyNumberFormat="1" applyFont="1" applyFill="1" applyBorder="1" applyProtection="1"/>
    <xf numFmtId="166" fontId="9" fillId="0" borderId="0" xfId="1" applyNumberFormat="1" applyFont="1" applyFill="1" applyBorder="1" applyProtection="1"/>
    <xf numFmtId="165" fontId="5" fillId="0" borderId="0" xfId="1" applyNumberFormat="1" applyFont="1" applyFill="1" applyBorder="1" applyProtection="1"/>
    <xf numFmtId="0" fontId="4" fillId="0" borderId="0" xfId="2" applyFont="1"/>
    <xf numFmtId="166" fontId="4" fillId="0" borderId="0" xfId="7" applyNumberFormat="1" applyFont="1" applyBorder="1" applyProtection="1"/>
    <xf numFmtId="44" fontId="5" fillId="0" borderId="0" xfId="0" applyNumberFormat="1" applyFont="1"/>
    <xf numFmtId="0" fontId="12" fillId="0" borderId="0" xfId="0" applyFont="1" applyAlignment="1">
      <alignment horizontal="justify" vertical="center"/>
    </xf>
    <xf numFmtId="0" fontId="14" fillId="0" borderId="0" xfId="0" applyFont="1" applyAlignment="1">
      <alignment horizontal="justify" vertical="center"/>
    </xf>
    <xf numFmtId="0" fontId="13" fillId="0" borderId="0" xfId="0" applyFont="1" applyAlignment="1">
      <alignment horizontal="center"/>
    </xf>
    <xf numFmtId="0" fontId="0" fillId="0" borderId="0" xfId="0" applyAlignment="1">
      <alignment horizontal="center"/>
    </xf>
    <xf numFmtId="167" fontId="5" fillId="3" borderId="0" xfId="0" applyNumberFormat="1" applyFont="1" applyFill="1" applyProtection="1">
      <protection locked="0"/>
    </xf>
    <xf numFmtId="167" fontId="5" fillId="0" borderId="0" xfId="0" applyNumberFormat="1" applyFont="1"/>
    <xf numFmtId="167" fontId="5" fillId="6" borderId="0" xfId="0" applyNumberFormat="1" applyFont="1" applyFill="1" applyProtection="1">
      <protection locked="0"/>
    </xf>
    <xf numFmtId="0" fontId="5" fillId="3" borderId="5" xfId="0" applyFont="1" applyFill="1" applyBorder="1"/>
    <xf numFmtId="0" fontId="15" fillId="0" borderId="0" xfId="0" applyFont="1" applyAlignment="1">
      <alignment horizontal="centerContinuous"/>
    </xf>
    <xf numFmtId="0" fontId="16" fillId="0" borderId="0" xfId="0" applyFont="1" applyAlignment="1">
      <alignment horizontal="centerContinuous" vertical="center"/>
    </xf>
    <xf numFmtId="0" fontId="5" fillId="0" borderId="0" xfId="0" applyFont="1" applyAlignment="1">
      <alignment vertical="center"/>
    </xf>
    <xf numFmtId="0" fontId="17" fillId="0" borderId="0" xfId="0" applyFont="1"/>
    <xf numFmtId="0" fontId="13" fillId="0" borderId="0" xfId="0" applyFont="1" applyAlignment="1">
      <alignment horizontal="center" vertical="center"/>
    </xf>
    <xf numFmtId="0" fontId="5" fillId="0" borderId="0" xfId="0" quotePrefix="1" applyFont="1" applyAlignment="1">
      <alignment horizontal="justify" vertical="center"/>
    </xf>
    <xf numFmtId="0" fontId="5" fillId="0" borderId="0" xfId="0" applyFont="1" applyAlignment="1">
      <alignment horizontal="left" vertical="center"/>
    </xf>
    <xf numFmtId="167" fontId="5" fillId="0" borderId="0" xfId="0" applyNumberFormat="1" applyFont="1" applyAlignment="1">
      <alignment horizontal="justify" vertical="center"/>
    </xf>
    <xf numFmtId="167" fontId="5" fillId="0" borderId="0" xfId="0" applyNumberFormat="1" applyFont="1" applyAlignment="1">
      <alignment horizontal="center" vertical="center"/>
    </xf>
    <xf numFmtId="0" fontId="18" fillId="2" borderId="4" xfId="2" applyFont="1" applyFill="1" applyBorder="1" applyAlignment="1">
      <alignment wrapText="1"/>
    </xf>
    <xf numFmtId="0" fontId="15" fillId="0" borderId="0" xfId="0" applyFont="1" applyAlignment="1">
      <alignment wrapText="1"/>
    </xf>
    <xf numFmtId="0" fontId="15" fillId="0" borderId="5" xfId="0" applyFont="1" applyBorder="1" applyAlignment="1">
      <alignment wrapText="1"/>
    </xf>
  </cellXfs>
  <cellStyles count="10">
    <cellStyle name="Comma" xfId="1" builtinId="3"/>
    <cellStyle name="Comma 2" xfId="6" xr:uid="{00000000-0005-0000-0000-000001000000}"/>
    <cellStyle name="Currency 2" xfId="3" xr:uid="{00000000-0005-0000-0000-000002000000}"/>
    <cellStyle name="Currency 3" xfId="7" xr:uid="{00000000-0005-0000-0000-000003000000}"/>
    <cellStyle name="Fixed" xfId="8" xr:uid="{00000000-0005-0000-0000-000004000000}"/>
    <cellStyle name="Normal" xfId="0" builtinId="0"/>
    <cellStyle name="Normal 2" xfId="2" xr:uid="{00000000-0005-0000-0000-000006000000}"/>
    <cellStyle name="Normal 3" xfId="5" xr:uid="{00000000-0005-0000-0000-000007000000}"/>
    <cellStyle name="Percent 2" xfId="4" xr:uid="{00000000-0005-0000-0000-000008000000}"/>
    <cellStyle name="Percent 3" xfId="9" xr:uid="{00000000-0005-0000-0000-00000900000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241069</xdr:colOff>
      <xdr:row>3</xdr:row>
      <xdr:rowOff>124691</xdr:rowOff>
    </xdr:from>
    <xdr:to>
      <xdr:col>15</xdr:col>
      <xdr:colOff>452723</xdr:colOff>
      <xdr:row>22</xdr:row>
      <xdr:rowOff>170382</xdr:rowOff>
    </xdr:to>
    <xdr:pic>
      <xdr:nvPicPr>
        <xdr:cNvPr id="3" name="Picture 2">
          <a:extLst>
            <a:ext uri="{FF2B5EF4-FFF2-40B4-BE49-F238E27FC236}">
              <a16:creationId xmlns:a16="http://schemas.microsoft.com/office/drawing/2014/main" id="{7CBD2DC0-4F4E-F4BA-27B0-F9727D8A5103}"/>
            </a:ext>
          </a:extLst>
        </xdr:cNvPr>
        <xdr:cNvPicPr>
          <a:picLocks noChangeAspect="1"/>
        </xdr:cNvPicPr>
      </xdr:nvPicPr>
      <xdr:blipFill>
        <a:blip xmlns:r="http://schemas.openxmlformats.org/officeDocument/2006/relationships" r:embed="rId1"/>
        <a:stretch>
          <a:fillRect/>
        </a:stretch>
      </xdr:blipFill>
      <xdr:spPr>
        <a:xfrm>
          <a:off x="6662651" y="734291"/>
          <a:ext cx="7817799" cy="4874000"/>
        </a:xfrm>
        <a:prstGeom prst="rect">
          <a:avLst/>
        </a:prstGeom>
      </xdr:spPr>
    </xdr:pic>
    <xdr:clientData/>
  </xdr:twoCellAnchor>
  <xdr:twoCellAnchor>
    <xdr:from>
      <xdr:col>4</xdr:col>
      <xdr:colOff>76200</xdr:colOff>
      <xdr:row>6</xdr:row>
      <xdr:rowOff>117764</xdr:rowOff>
    </xdr:from>
    <xdr:to>
      <xdr:col>10</xdr:col>
      <xdr:colOff>263236</xdr:colOff>
      <xdr:row>16</xdr:row>
      <xdr:rowOff>367146</xdr:rowOff>
    </xdr:to>
    <xdr:cxnSp macro="">
      <xdr:nvCxnSpPr>
        <xdr:cNvPr id="4" name="Straight Arrow Connector 3">
          <a:extLst>
            <a:ext uri="{FF2B5EF4-FFF2-40B4-BE49-F238E27FC236}">
              <a16:creationId xmlns:a16="http://schemas.microsoft.com/office/drawing/2014/main" id="{CB712096-8E20-654C-4E27-753163148958}"/>
            </a:ext>
          </a:extLst>
        </xdr:cNvPr>
        <xdr:cNvCxnSpPr/>
      </xdr:nvCxnSpPr>
      <xdr:spPr>
        <a:xfrm flipH="1" flipV="1">
          <a:off x="5437909" y="1336964"/>
          <a:ext cx="5410200" cy="2334491"/>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L42"/>
  <sheetViews>
    <sheetView tabSelected="1" topLeftCell="A3" zoomScale="110" zoomScaleNormal="110" workbookViewId="0">
      <selection activeCell="C9" sqref="C9"/>
    </sheetView>
  </sheetViews>
  <sheetFormatPr defaultColWidth="9.109375" defaultRowHeight="15.6" x14ac:dyDescent="0.3"/>
  <cols>
    <col min="1" max="1" width="1.44140625" style="8" customWidth="1"/>
    <col min="2" max="2" width="54.109375" style="8" customWidth="1"/>
    <col min="3" max="3" width="9.109375" style="8" bestFit="1" customWidth="1"/>
    <col min="4" max="4" width="13.5546875" style="8" customWidth="1"/>
    <col min="5" max="5" width="15.44140625" style="8" customWidth="1"/>
    <col min="6" max="6" width="50.6640625" style="8" hidden="1" customWidth="1"/>
    <col min="7" max="7" width="13" style="8" hidden="1" customWidth="1"/>
    <col min="8" max="8" width="14.5546875" style="8" hidden="1" customWidth="1"/>
    <col min="9" max="9" width="10.33203125" style="8" customWidth="1"/>
    <col min="10" max="10" width="50.44140625" style="8" customWidth="1"/>
    <col min="11" max="11" width="10.33203125" style="8" bestFit="1" customWidth="1"/>
    <col min="12" max="12" width="12.6640625" style="8" bestFit="1" customWidth="1"/>
    <col min="13" max="16384" width="9.109375" style="8"/>
  </cols>
  <sheetData>
    <row r="1" spans="2:12" x14ac:dyDescent="0.3">
      <c r="B1" s="7" t="s">
        <v>83</v>
      </c>
      <c r="F1" s="7" t="s">
        <v>22</v>
      </c>
      <c r="J1" s="7"/>
    </row>
    <row r="2" spans="2:12" x14ac:dyDescent="0.3">
      <c r="B2" s="7"/>
      <c r="F2" s="7"/>
      <c r="J2" s="7"/>
    </row>
    <row r="3" spans="2:12" ht="16.2" thickBot="1" x14ac:dyDescent="0.35"/>
    <row r="4" spans="2:12" x14ac:dyDescent="0.3">
      <c r="B4" s="9" t="s">
        <v>82</v>
      </c>
      <c r="C4" s="10"/>
      <c r="D4" s="11"/>
      <c r="F4" s="9" t="s">
        <v>82</v>
      </c>
      <c r="G4" s="10"/>
      <c r="H4" s="11"/>
      <c r="J4" s="7"/>
      <c r="L4" s="37"/>
    </row>
    <row r="5" spans="2:12" x14ac:dyDescent="0.3">
      <c r="B5" s="12" t="s">
        <v>0</v>
      </c>
      <c r="C5" s="8" t="s">
        <v>1</v>
      </c>
      <c r="D5" s="13" t="s">
        <v>2</v>
      </c>
      <c r="F5" s="12" t="s">
        <v>0</v>
      </c>
      <c r="G5" s="8" t="s">
        <v>1</v>
      </c>
      <c r="H5" s="13" t="s">
        <v>2</v>
      </c>
      <c r="L5" s="37"/>
    </row>
    <row r="6" spans="2:12" ht="16.2" thickBot="1" x14ac:dyDescent="0.35">
      <c r="B6" s="12"/>
      <c r="D6" s="14"/>
      <c r="F6" s="12"/>
      <c r="H6" s="14"/>
      <c r="L6" s="37"/>
    </row>
    <row r="7" spans="2:12" ht="16.2" thickBot="1" x14ac:dyDescent="0.35">
      <c r="B7" s="12" t="s">
        <v>84</v>
      </c>
      <c r="C7" s="61">
        <f>1-(SUM(C8:C13))</f>
        <v>0.79486000000000001</v>
      </c>
      <c r="D7" s="5">
        <v>0</v>
      </c>
      <c r="F7" s="12" t="s">
        <v>9</v>
      </c>
      <c r="H7" s="6">
        <v>0</v>
      </c>
      <c r="L7" s="48"/>
    </row>
    <row r="8" spans="2:12" x14ac:dyDescent="0.3">
      <c r="B8" s="12" t="s">
        <v>81</v>
      </c>
      <c r="C8" s="62">
        <v>0.1221</v>
      </c>
      <c r="D8" s="16">
        <f t="shared" ref="D8:D13" si="0">+ROUND($D$7*C8,0)</f>
        <v>0</v>
      </c>
      <c r="E8" s="17"/>
      <c r="F8" s="41" t="s">
        <v>25</v>
      </c>
      <c r="G8" s="42"/>
      <c r="H8" s="43">
        <f>+H7-H16</f>
        <v>0</v>
      </c>
      <c r="J8" s="42"/>
      <c r="K8" s="42"/>
      <c r="L8" s="49"/>
    </row>
    <row r="9" spans="2:12" x14ac:dyDescent="0.3">
      <c r="B9" s="12" t="s">
        <v>26</v>
      </c>
      <c r="C9" s="61">
        <v>6.2E-2</v>
      </c>
      <c r="D9" s="16">
        <f t="shared" si="0"/>
        <v>0</v>
      </c>
      <c r="E9" s="17"/>
      <c r="F9" s="12" t="s">
        <v>8</v>
      </c>
      <c r="G9" s="15"/>
      <c r="H9" s="16">
        <f>H8/(1+G10+G11+G12+G13+G14+G15)</f>
        <v>0</v>
      </c>
      <c r="K9" s="15"/>
      <c r="L9" s="50"/>
    </row>
    <row r="10" spans="2:12" x14ac:dyDescent="0.3">
      <c r="B10" s="12" t="s">
        <v>27</v>
      </c>
      <c r="C10" s="61">
        <v>1.4500000000000001E-2</v>
      </c>
      <c r="D10" s="16">
        <f t="shared" si="0"/>
        <v>0</v>
      </c>
      <c r="E10" s="17"/>
      <c r="F10" s="12" t="s">
        <v>5</v>
      </c>
      <c r="G10" s="62">
        <v>0.122</v>
      </c>
      <c r="H10" s="16">
        <f t="shared" ref="H10:H15" si="1">+ROUND($H$9*G10,0)</f>
        <v>0</v>
      </c>
      <c r="K10" s="47"/>
      <c r="L10" s="50"/>
    </row>
    <row r="11" spans="2:12" x14ac:dyDescent="0.3">
      <c r="B11" s="12" t="s">
        <v>10</v>
      </c>
      <c r="C11" s="61">
        <v>5.4000000000000003E-3</v>
      </c>
      <c r="D11" s="16">
        <f t="shared" si="0"/>
        <v>0</v>
      </c>
      <c r="E11" s="17"/>
      <c r="F11" s="12" t="s">
        <v>26</v>
      </c>
      <c r="G11" s="61">
        <v>6.2E-2</v>
      </c>
      <c r="H11" s="16">
        <f t="shared" si="1"/>
        <v>0</v>
      </c>
      <c r="K11" s="15"/>
      <c r="L11" s="50"/>
    </row>
    <row r="12" spans="2:12" x14ac:dyDescent="0.3">
      <c r="B12" s="12" t="s">
        <v>6</v>
      </c>
      <c r="C12" s="61">
        <v>4.0000000000000002E-4</v>
      </c>
      <c r="D12" s="16">
        <f t="shared" si="0"/>
        <v>0</v>
      </c>
      <c r="E12" s="17"/>
      <c r="F12" s="12" t="s">
        <v>27</v>
      </c>
      <c r="G12" s="61">
        <v>1.4500000000000001E-2</v>
      </c>
      <c r="H12" s="16">
        <f>+ROUND($H$9*G12,0)</f>
        <v>0</v>
      </c>
      <c r="K12" s="15"/>
      <c r="L12" s="50"/>
    </row>
    <row r="13" spans="2:12" ht="16.2" thickBot="1" x14ac:dyDescent="0.35">
      <c r="B13" s="12" t="s">
        <v>7</v>
      </c>
      <c r="C13" s="60">
        <v>7.3999999999999999E-4</v>
      </c>
      <c r="D13" s="16">
        <f t="shared" si="0"/>
        <v>0</v>
      </c>
      <c r="E13" s="17"/>
      <c r="F13" s="12" t="s">
        <v>10</v>
      </c>
      <c r="G13" s="61">
        <v>5.4000000000000003E-3</v>
      </c>
      <c r="H13" s="16">
        <f t="shared" si="1"/>
        <v>0</v>
      </c>
      <c r="K13" s="15"/>
      <c r="L13" s="50"/>
    </row>
    <row r="14" spans="2:12" ht="18" thickBot="1" x14ac:dyDescent="0.5">
      <c r="B14" s="12" t="s">
        <v>19</v>
      </c>
      <c r="C14" s="15"/>
      <c r="D14" s="44">
        <f>+E35</f>
        <v>0</v>
      </c>
      <c r="E14" s="17"/>
      <c r="F14" s="12" t="s">
        <v>6</v>
      </c>
      <c r="G14" s="61">
        <v>4.0000000000000002E-4</v>
      </c>
      <c r="H14" s="16">
        <f t="shared" si="1"/>
        <v>0</v>
      </c>
      <c r="K14" s="15"/>
      <c r="L14" s="50"/>
    </row>
    <row r="15" spans="2:12" ht="16.2" thickBot="1" x14ac:dyDescent="0.35">
      <c r="B15" s="12" t="s">
        <v>3</v>
      </c>
      <c r="C15" s="8" t="s">
        <v>4</v>
      </c>
      <c r="D15" s="18">
        <f>SUM(D7:D14)</f>
        <v>0</v>
      </c>
      <c r="F15" s="12" t="s">
        <v>7</v>
      </c>
      <c r="G15" s="60">
        <v>7.3999999999999999E-4</v>
      </c>
      <c r="H15" s="16">
        <f t="shared" si="1"/>
        <v>0</v>
      </c>
      <c r="K15" s="47"/>
      <c r="L15" s="50"/>
    </row>
    <row r="16" spans="2:12" ht="18" thickBot="1" x14ac:dyDescent="0.5">
      <c r="B16" s="12"/>
      <c r="D16" s="13"/>
      <c r="F16" s="12" t="s">
        <v>19</v>
      </c>
      <c r="G16" s="15"/>
      <c r="H16" s="44">
        <f>E35</f>
        <v>0</v>
      </c>
      <c r="K16" s="15"/>
      <c r="L16" s="51"/>
    </row>
    <row r="17" spans="2:12" ht="88.8" customHeight="1" x14ac:dyDescent="0.3">
      <c r="B17" s="73" t="s">
        <v>85</v>
      </c>
      <c r="C17" s="74"/>
      <c r="D17" s="75"/>
      <c r="F17" s="12" t="s">
        <v>3</v>
      </c>
      <c r="G17" s="8" t="s">
        <v>4</v>
      </c>
      <c r="H17" s="18">
        <f>SUM(H9:H16)</f>
        <v>0</v>
      </c>
      <c r="L17" s="52"/>
    </row>
    <row r="18" spans="2:12" x14ac:dyDescent="0.3">
      <c r="B18" s="21" t="s">
        <v>20</v>
      </c>
      <c r="C18" s="22"/>
      <c r="D18" s="23"/>
      <c r="F18" s="24" t="s">
        <v>24</v>
      </c>
      <c r="G18" s="19"/>
      <c r="H18" s="25"/>
      <c r="J18" s="53"/>
      <c r="L18" s="37"/>
    </row>
    <row r="19" spans="2:12" x14ac:dyDescent="0.3">
      <c r="B19" s="21" t="s">
        <v>21</v>
      </c>
      <c r="C19" s="22"/>
      <c r="D19" s="23"/>
      <c r="F19" s="26" t="s">
        <v>12</v>
      </c>
      <c r="G19" s="19"/>
      <c r="H19" s="20"/>
    </row>
    <row r="20" spans="2:12" x14ac:dyDescent="0.3">
      <c r="B20" s="27" t="s">
        <v>76</v>
      </c>
      <c r="C20" s="28"/>
      <c r="D20" s="63"/>
      <c r="F20" s="26" t="s">
        <v>11</v>
      </c>
      <c r="G20" s="19"/>
      <c r="H20" s="20"/>
    </row>
    <row r="21" spans="2:12" x14ac:dyDescent="0.3">
      <c r="B21" s="29" t="s">
        <v>23</v>
      </c>
      <c r="C21" s="30"/>
      <c r="D21" s="31"/>
      <c r="F21" s="21" t="s">
        <v>20</v>
      </c>
      <c r="G21" s="22"/>
      <c r="H21" s="23"/>
      <c r="J21" s="53"/>
    </row>
    <row r="22" spans="2:12" x14ac:dyDescent="0.3">
      <c r="B22" s="12" t="s">
        <v>13</v>
      </c>
      <c r="C22" s="32"/>
      <c r="D22" s="33"/>
      <c r="F22" s="21" t="s">
        <v>21</v>
      </c>
      <c r="G22" s="22"/>
      <c r="H22" s="23"/>
      <c r="J22" s="53"/>
    </row>
    <row r="23" spans="2:12" ht="16.2" thickBot="1" x14ac:dyDescent="0.35">
      <c r="B23" s="34" t="s">
        <v>77</v>
      </c>
      <c r="C23" s="35"/>
      <c r="D23" s="36"/>
      <c r="F23" s="27" t="s">
        <v>76</v>
      </c>
      <c r="G23" s="28"/>
      <c r="H23" s="63"/>
      <c r="J23" s="53"/>
    </row>
    <row r="24" spans="2:12" x14ac:dyDescent="0.3">
      <c r="F24" s="29" t="s">
        <v>23</v>
      </c>
      <c r="G24" s="30"/>
      <c r="H24" s="31"/>
      <c r="J24" s="53"/>
    </row>
    <row r="25" spans="2:12" ht="16.2" thickBot="1" x14ac:dyDescent="0.35">
      <c r="F25" s="34" t="s">
        <v>77</v>
      </c>
      <c r="G25" s="35"/>
      <c r="H25" s="36"/>
    </row>
    <row r="26" spans="2:12" x14ac:dyDescent="0.3">
      <c r="B26" s="7"/>
      <c r="D26" s="37"/>
    </row>
    <row r="27" spans="2:12" x14ac:dyDescent="0.3">
      <c r="D27" s="37"/>
      <c r="E27" s="8" t="s">
        <v>80</v>
      </c>
      <c r="F27" s="17"/>
      <c r="K27" s="17"/>
      <c r="L27" s="17"/>
    </row>
    <row r="28" spans="2:12" ht="16.2" thickBot="1" x14ac:dyDescent="0.35">
      <c r="D28" s="37"/>
      <c r="E28" s="58" t="s">
        <v>82</v>
      </c>
      <c r="F28" s="17"/>
      <c r="G28" s="7"/>
      <c r="I28" s="37"/>
      <c r="K28" s="17"/>
      <c r="L28" s="17"/>
    </row>
    <row r="29" spans="2:12" ht="16.2" thickBot="1" x14ac:dyDescent="0.35">
      <c r="B29" s="1" t="s">
        <v>14</v>
      </c>
      <c r="C29" s="2"/>
      <c r="D29" s="39">
        <v>0</v>
      </c>
      <c r="E29" s="45">
        <f>ROUND((1096.39*12)*$D$29,0)</f>
        <v>0</v>
      </c>
      <c r="F29" s="45"/>
      <c r="G29" s="55"/>
      <c r="I29" s="37"/>
      <c r="K29" s="17"/>
      <c r="L29" s="17"/>
    </row>
    <row r="30" spans="2:12" ht="16.2" thickBot="1" x14ac:dyDescent="0.35">
      <c r="B30" s="1" t="s">
        <v>15</v>
      </c>
      <c r="C30" s="2"/>
      <c r="D30" s="39">
        <v>0</v>
      </c>
      <c r="E30" s="54">
        <f>ROUND((887.46*12)*$D$30,0)</f>
        <v>0</v>
      </c>
      <c r="F30" s="4"/>
      <c r="G30" s="55"/>
      <c r="I30" s="37"/>
      <c r="K30" s="17"/>
      <c r="L30" s="17"/>
    </row>
    <row r="31" spans="2:12" ht="16.2" thickBot="1" x14ac:dyDescent="0.35">
      <c r="B31" s="1" t="s">
        <v>78</v>
      </c>
      <c r="C31" s="2"/>
      <c r="D31" s="39">
        <v>0</v>
      </c>
      <c r="E31" s="54">
        <f>ROUND((508.6*12)*$D$31,0)</f>
        <v>0</v>
      </c>
      <c r="F31" s="4"/>
      <c r="G31" s="55"/>
      <c r="I31" s="37"/>
      <c r="K31" s="17"/>
      <c r="L31" s="17"/>
    </row>
    <row r="32" spans="2:12" ht="16.2" thickBot="1" x14ac:dyDescent="0.35">
      <c r="B32" s="1" t="s">
        <v>79</v>
      </c>
      <c r="C32" s="2"/>
      <c r="D32" s="39">
        <v>0</v>
      </c>
      <c r="E32" s="54">
        <f>ROUND((401.53*12)*$D$32,0)</f>
        <v>0</v>
      </c>
      <c r="F32" s="4"/>
      <c r="G32" s="55"/>
      <c r="I32" s="37"/>
      <c r="K32" s="17"/>
      <c r="L32" s="17"/>
    </row>
    <row r="33" spans="2:9" ht="16.2" thickBot="1" x14ac:dyDescent="0.35">
      <c r="B33" s="1" t="s">
        <v>16</v>
      </c>
      <c r="D33" s="39">
        <v>0</v>
      </c>
      <c r="E33" s="54">
        <f>ROUND((1702.03*12)*$D$33,0)</f>
        <v>0</v>
      </c>
      <c r="F33" s="4"/>
      <c r="G33" s="55"/>
      <c r="I33" s="37"/>
    </row>
    <row r="34" spans="2:9" ht="16.2" thickBot="1" x14ac:dyDescent="0.35">
      <c r="B34" s="1" t="s">
        <v>17</v>
      </c>
      <c r="D34" s="40">
        <v>0</v>
      </c>
      <c r="E34" s="54">
        <f>ROUND((1369.56*12)*$D$34,0)</f>
        <v>0</v>
      </c>
      <c r="F34" s="4"/>
      <c r="G34" s="55"/>
      <c r="I34" s="37"/>
    </row>
    <row r="35" spans="2:9" ht="16.2" thickBot="1" x14ac:dyDescent="0.35">
      <c r="B35" s="3" t="s">
        <v>18</v>
      </c>
      <c r="D35" s="37"/>
      <c r="E35" s="46">
        <f>SUM(E29:E34)</f>
        <v>0</v>
      </c>
      <c r="I35" s="37"/>
    </row>
    <row r="36" spans="2:9" x14ac:dyDescent="0.3">
      <c r="D36" s="37"/>
      <c r="I36" s="37"/>
    </row>
    <row r="37" spans="2:9" x14ac:dyDescent="0.3">
      <c r="D37" s="37"/>
      <c r="I37" s="37"/>
    </row>
    <row r="38" spans="2:9" x14ac:dyDescent="0.3">
      <c r="I38" s="37"/>
    </row>
    <row r="39" spans="2:9" x14ac:dyDescent="0.3">
      <c r="I39" s="37"/>
    </row>
    <row r="40" spans="2:9" x14ac:dyDescent="0.3">
      <c r="G40" s="38"/>
    </row>
    <row r="41" spans="2:9" x14ac:dyDescent="0.3">
      <c r="G41" s="38"/>
    </row>
    <row r="42" spans="2:9" x14ac:dyDescent="0.3">
      <c r="G42" s="38"/>
    </row>
  </sheetData>
  <mergeCells count="1">
    <mergeCell ref="B17:D17"/>
  </mergeCells>
  <phoneticPr fontId="0" type="noConversion"/>
  <pageMargins left="0.75" right="0.75" top="1" bottom="1" header="0.5" footer="0.5"/>
  <pageSetup scale="4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E4D05-32B5-4EDE-9197-A1F26634AA5F}">
  <sheetPr>
    <tabColor theme="9" tint="-0.249977111117893"/>
  </sheetPr>
  <dimension ref="A2:G26"/>
  <sheetViews>
    <sheetView workbookViewId="0">
      <selection activeCell="M31" sqref="M31"/>
    </sheetView>
  </sheetViews>
  <sheetFormatPr defaultRowHeight="13.2" x14ac:dyDescent="0.25"/>
  <cols>
    <col min="4" max="4" width="36.44140625" bestFit="1" customWidth="1"/>
    <col min="5" max="6" width="0" hidden="1" customWidth="1"/>
    <col min="7" max="7" width="9.109375" style="59"/>
  </cols>
  <sheetData>
    <row r="2" spans="1:7" ht="17.399999999999999" x14ac:dyDescent="0.25">
      <c r="B2" s="65" t="s">
        <v>53</v>
      </c>
      <c r="C2" s="64"/>
      <c r="D2" s="64"/>
      <c r="E2" s="64"/>
      <c r="F2" s="64"/>
      <c r="G2" s="64"/>
    </row>
    <row r="3" spans="1:7" ht="6" customHeight="1" x14ac:dyDescent="0.25">
      <c r="E3" s="56" t="s">
        <v>28</v>
      </c>
      <c r="F3" s="56" t="s">
        <v>30</v>
      </c>
    </row>
    <row r="4" spans="1:7" ht="15.6" x14ac:dyDescent="0.25">
      <c r="A4" s="57"/>
      <c r="B4" s="66" t="s">
        <v>29</v>
      </c>
      <c r="C4" s="67"/>
      <c r="D4" s="67"/>
      <c r="E4" s="67"/>
      <c r="F4" s="67"/>
      <c r="G4" s="68" t="s">
        <v>82</v>
      </c>
    </row>
    <row r="5" spans="1:7" ht="15.6" x14ac:dyDescent="0.25">
      <c r="B5" s="67"/>
      <c r="C5" s="69" t="s">
        <v>54</v>
      </c>
      <c r="D5" s="70" t="s">
        <v>31</v>
      </c>
      <c r="E5" s="71">
        <v>1.5699999999999999E-2</v>
      </c>
      <c r="F5" s="71">
        <v>1.5389999999999999E-2</v>
      </c>
      <c r="G5" s="72">
        <v>1.4760000000000001E-2</v>
      </c>
    </row>
    <row r="6" spans="1:7" ht="15.6" x14ac:dyDescent="0.25">
      <c r="B6" s="67"/>
      <c r="C6" s="69" t="s">
        <v>55</v>
      </c>
      <c r="D6" s="70" t="s">
        <v>32</v>
      </c>
      <c r="E6" s="71">
        <v>2.0999999999999999E-3</v>
      </c>
      <c r="F6" s="71">
        <v>1.97E-3</v>
      </c>
      <c r="G6" s="72">
        <v>1.6199999999999999E-3</v>
      </c>
    </row>
    <row r="7" spans="1:7" ht="15.6" x14ac:dyDescent="0.25">
      <c r="B7" s="67"/>
      <c r="C7" s="69" t="s">
        <v>56</v>
      </c>
      <c r="D7" s="70" t="s">
        <v>33</v>
      </c>
      <c r="E7" s="71">
        <v>1.23E-3</v>
      </c>
      <c r="F7" s="71">
        <v>1.56E-3</v>
      </c>
      <c r="G7" s="72">
        <v>3.1E-4</v>
      </c>
    </row>
    <row r="8" spans="1:7" ht="15.6" x14ac:dyDescent="0.25">
      <c r="B8" s="67"/>
      <c r="C8" s="69" t="s">
        <v>57</v>
      </c>
      <c r="D8" s="70" t="s">
        <v>34</v>
      </c>
      <c r="E8" s="71">
        <v>4.0000000000000003E-5</v>
      </c>
      <c r="F8" s="71">
        <v>4.0000000000000003E-5</v>
      </c>
      <c r="G8" s="72">
        <v>3.0000000000000001E-5</v>
      </c>
    </row>
    <row r="9" spans="1:7" ht="15.6" x14ac:dyDescent="0.25">
      <c r="B9" s="67"/>
      <c r="C9" s="69" t="s">
        <v>58</v>
      </c>
      <c r="D9" s="70" t="s">
        <v>35</v>
      </c>
      <c r="E9" s="71">
        <v>3.8999999999999998E-3</v>
      </c>
      <c r="F9" s="71">
        <v>3.5200000000000001E-3</v>
      </c>
      <c r="G9" s="72">
        <v>2.5200000000000001E-3</v>
      </c>
    </row>
    <row r="10" spans="1:7" ht="15.6" x14ac:dyDescent="0.25">
      <c r="B10" s="67"/>
      <c r="C10" s="69" t="s">
        <v>59</v>
      </c>
      <c r="D10" s="70" t="s">
        <v>36</v>
      </c>
      <c r="E10" s="71">
        <v>1.23E-3</v>
      </c>
      <c r="F10" s="71">
        <v>1.56E-3</v>
      </c>
      <c r="G10" s="72">
        <v>4.8000000000000001E-4</v>
      </c>
    </row>
    <row r="11" spans="1:7" ht="15.6" x14ac:dyDescent="0.25">
      <c r="B11" s="67"/>
      <c r="C11" s="69" t="s">
        <v>60</v>
      </c>
      <c r="D11" s="70" t="s">
        <v>37</v>
      </c>
      <c r="E11" s="71">
        <v>1.23E-3</v>
      </c>
      <c r="F11" s="71">
        <v>1.56E-3</v>
      </c>
      <c r="G11" s="72">
        <v>3.1E-4</v>
      </c>
    </row>
    <row r="12" spans="1:7" ht="15.6" x14ac:dyDescent="0.25">
      <c r="B12" s="67"/>
      <c r="C12" s="69" t="s">
        <v>61</v>
      </c>
      <c r="D12" s="70" t="s">
        <v>38</v>
      </c>
      <c r="E12" s="71">
        <v>1.23E-3</v>
      </c>
      <c r="F12" s="71">
        <v>1.56E-3</v>
      </c>
      <c r="G12" s="72">
        <v>5.0000000000000001E-4</v>
      </c>
    </row>
    <row r="13" spans="1:7" ht="15.6" x14ac:dyDescent="0.25">
      <c r="B13" s="67"/>
      <c r="C13" s="69" t="s">
        <v>62</v>
      </c>
      <c r="D13" s="70" t="s">
        <v>39</v>
      </c>
      <c r="E13" s="71">
        <v>1.23E-3</v>
      </c>
      <c r="F13" s="71">
        <v>1.56E-3</v>
      </c>
      <c r="G13" s="72">
        <v>3.8000000000000002E-4</v>
      </c>
    </row>
    <row r="14" spans="1:7" ht="15.6" x14ac:dyDescent="0.25">
      <c r="B14" s="67"/>
      <c r="C14" s="69" t="s">
        <v>63</v>
      </c>
      <c r="D14" s="70" t="s">
        <v>40</v>
      </c>
      <c r="E14" s="71">
        <v>2.7100000000000002E-3</v>
      </c>
      <c r="F14" s="71">
        <v>2.2000000000000001E-3</v>
      </c>
      <c r="G14" s="72">
        <v>1.6000000000000001E-3</v>
      </c>
    </row>
    <row r="15" spans="1:7" ht="15.6" x14ac:dyDescent="0.25">
      <c r="B15" s="67"/>
      <c r="C15" s="69" t="s">
        <v>64</v>
      </c>
      <c r="D15" s="70" t="s">
        <v>41</v>
      </c>
      <c r="E15" s="71">
        <v>1.2999999999999999E-3</v>
      </c>
      <c r="F15" s="71">
        <v>2.15E-3</v>
      </c>
      <c r="G15" s="72">
        <v>1.5399999999999999E-3</v>
      </c>
    </row>
    <row r="16" spans="1:7" ht="15.6" x14ac:dyDescent="0.25">
      <c r="B16" s="67"/>
      <c r="C16" s="69" t="s">
        <v>65</v>
      </c>
      <c r="D16" s="70" t="s">
        <v>42</v>
      </c>
      <c r="E16" s="71">
        <v>1.23E-3</v>
      </c>
      <c r="F16" s="71">
        <v>1.56E-3</v>
      </c>
      <c r="G16" s="72">
        <v>3.1E-4</v>
      </c>
    </row>
    <row r="17" spans="2:7" ht="15.6" x14ac:dyDescent="0.25">
      <c r="B17" s="67"/>
      <c r="C17" s="69" t="s">
        <v>66</v>
      </c>
      <c r="D17" s="70" t="s">
        <v>43</v>
      </c>
      <c r="E17" s="71">
        <v>1.23E-3</v>
      </c>
      <c r="F17" s="71">
        <v>1.56E-3</v>
      </c>
      <c r="G17" s="72">
        <v>5.6999999999999998E-4</v>
      </c>
    </row>
    <row r="18" spans="2:7" ht="15.6" x14ac:dyDescent="0.25">
      <c r="B18" s="67"/>
      <c r="C18" s="69" t="s">
        <v>67</v>
      </c>
      <c r="D18" s="70" t="s">
        <v>44</v>
      </c>
      <c r="E18" s="71">
        <v>1.652E-2</v>
      </c>
      <c r="F18" s="71">
        <v>1.464E-2</v>
      </c>
      <c r="G18" s="72">
        <v>1.359E-2</v>
      </c>
    </row>
    <row r="19" spans="2:7" ht="15.6" x14ac:dyDescent="0.25">
      <c r="B19" s="67"/>
      <c r="C19" s="69" t="s">
        <v>68</v>
      </c>
      <c r="D19" s="70" t="s">
        <v>45</v>
      </c>
      <c r="E19" s="71">
        <v>1.23E-3</v>
      </c>
      <c r="F19" s="71">
        <v>1.56E-3</v>
      </c>
      <c r="G19" s="72">
        <v>3.1E-4</v>
      </c>
    </row>
    <row r="20" spans="2:7" ht="15.6" x14ac:dyDescent="0.25">
      <c r="B20" s="67"/>
      <c r="C20" s="69" t="s">
        <v>69</v>
      </c>
      <c r="D20" s="70" t="s">
        <v>46</v>
      </c>
      <c r="E20" s="71">
        <v>1.23E-3</v>
      </c>
      <c r="F20" s="71">
        <v>1.56E-3</v>
      </c>
      <c r="G20" s="72">
        <v>3.1E-4</v>
      </c>
    </row>
    <row r="21" spans="2:7" ht="15.6" x14ac:dyDescent="0.25">
      <c r="B21" s="67"/>
      <c r="C21" s="69" t="s">
        <v>70</v>
      </c>
      <c r="D21" s="70" t="s">
        <v>47</v>
      </c>
      <c r="E21" s="71">
        <v>5.8799999999999998E-3</v>
      </c>
      <c r="F21" s="71">
        <v>5.3499999999999997E-3</v>
      </c>
      <c r="G21" s="72">
        <v>3.0599999999999998E-3</v>
      </c>
    </row>
    <row r="22" spans="2:7" ht="15.6" x14ac:dyDescent="0.25">
      <c r="B22" s="67"/>
      <c r="C22" s="69" t="s">
        <v>71</v>
      </c>
      <c r="D22" s="70" t="s">
        <v>48</v>
      </c>
      <c r="E22" s="71">
        <v>1.23E-3</v>
      </c>
      <c r="F22" s="71">
        <v>1.56E-3</v>
      </c>
      <c r="G22" s="72">
        <v>3.1E-4</v>
      </c>
    </row>
    <row r="23" spans="2:7" ht="15.6" x14ac:dyDescent="0.25">
      <c r="B23" s="67"/>
      <c r="C23" s="69" t="s">
        <v>72</v>
      </c>
      <c r="D23" s="70" t="s">
        <v>49</v>
      </c>
      <c r="E23" s="71">
        <v>2.2599999999999999E-3</v>
      </c>
      <c r="F23" s="71">
        <v>2.1199999999999999E-3</v>
      </c>
      <c r="G23" s="72">
        <v>1.5399999999999999E-3</v>
      </c>
    </row>
    <row r="24" spans="2:7" ht="15.6" x14ac:dyDescent="0.25">
      <c r="B24" s="67"/>
      <c r="C24" s="69" t="s">
        <v>73</v>
      </c>
      <c r="D24" s="70" t="s">
        <v>50</v>
      </c>
      <c r="E24" s="71">
        <v>1.23E-3</v>
      </c>
      <c r="F24" s="71">
        <v>1.56E-3</v>
      </c>
      <c r="G24" s="72">
        <v>3.1E-4</v>
      </c>
    </row>
    <row r="25" spans="2:7" ht="15.6" x14ac:dyDescent="0.25">
      <c r="B25" s="67"/>
      <c r="C25" s="69" t="s">
        <v>74</v>
      </c>
      <c r="D25" s="70" t="s">
        <v>51</v>
      </c>
      <c r="E25" s="71">
        <v>1.4400000000000001E-3</v>
      </c>
      <c r="F25" s="71">
        <v>1.56E-3</v>
      </c>
      <c r="G25" s="72">
        <v>9.3000000000000005E-4</v>
      </c>
    </row>
    <row r="26" spans="2:7" ht="15.6" x14ac:dyDescent="0.25">
      <c r="B26" s="67"/>
      <c r="C26" s="69" t="s">
        <v>75</v>
      </c>
      <c r="D26" s="70" t="s">
        <v>52</v>
      </c>
      <c r="E26" s="71">
        <v>1.6199999999999999E-3</v>
      </c>
      <c r="F26" s="71">
        <v>1.56E-3</v>
      </c>
      <c r="G26" s="72">
        <v>1.25E-3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rchive xmlns="611ab313-5a89-4986-ae7a-64b54143fe11">Yes</Archive>
    <AgencyName xmlns="611ab313-5a89-4986-ae7a-64b54143fe11" xsi:nil="true"/>
    <Fiscal_x0020_Year xmlns="611ab313-5a89-4986-ae7a-64b54143fe11" xsi:nil="true"/>
    <Yes_x002f_No xmlns="0859a329-6e81-4cce-8693-d35f9b2c41d2">true</Yes_x002f_No>
    <TaxCatchAll xmlns="611ab313-5a89-4986-ae7a-64b54143fe11" xsi:nil="true"/>
    <lcf76f155ced4ddcb4097134ff3c332f xmlns="0859a329-6e81-4cce-8693-d35f9b2c41d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D3A2143F7DF2C48A7F26742E8CD0AF6" ma:contentTypeVersion="27" ma:contentTypeDescription="Create a new document." ma:contentTypeScope="" ma:versionID="9a115f2ad24c587cbb91a956b455d39b">
  <xsd:schema xmlns:xsd="http://www.w3.org/2001/XMLSchema" xmlns:xs="http://www.w3.org/2001/XMLSchema" xmlns:p="http://schemas.microsoft.com/office/2006/metadata/properties" xmlns:ns2="611ab313-5a89-4986-ae7a-64b54143fe11" xmlns:ns3="0859a329-6e81-4cce-8693-d35f9b2c41d2" targetNamespace="http://schemas.microsoft.com/office/2006/metadata/properties" ma:root="true" ma:fieldsID="64a397086230a1ca967fc445554215ab" ns2:_="" ns3:_="">
    <xsd:import namespace="611ab313-5a89-4986-ae7a-64b54143fe11"/>
    <xsd:import namespace="0859a329-6e81-4cce-8693-d35f9b2c41d2"/>
    <xsd:element name="properties">
      <xsd:complexType>
        <xsd:sequence>
          <xsd:element name="documentManagement">
            <xsd:complexType>
              <xsd:all>
                <xsd:element ref="ns2:AgencyName" minOccurs="0"/>
                <xsd:element ref="ns2:Archive" minOccurs="0"/>
                <xsd:element ref="ns2:Fiscal_x0020_Year" minOccurs="0"/>
                <xsd:element ref="ns3:MediaServiceMetadata" minOccurs="0"/>
                <xsd:element ref="ns3:MediaServiceFastMetadata" minOccurs="0"/>
                <xsd:element ref="ns3:Yes_x002f_No" minOccurs="0"/>
                <xsd:element ref="ns3:MediaServiceAutoTags" minOccurs="0"/>
                <xsd:element ref="ns3:MediaServiceDateTaken" minOccurs="0"/>
                <xsd:element ref="ns3:MediaServiceOCR" minOccurs="0"/>
                <xsd:element ref="ns3:MediaServiceEventHashCode" minOccurs="0"/>
                <xsd:element ref="ns3:MediaServiceGenerationTime" minOccurs="0"/>
                <xsd:element ref="ns2:SharedWithUsers" minOccurs="0"/>
                <xsd:element ref="ns2:SharedWithDetails" minOccurs="0"/>
                <xsd:element ref="ns3:MediaLengthInSeconds" minOccurs="0"/>
                <xsd:element ref="ns3:MediaServiceObjectDetectorVersions" minOccurs="0"/>
                <xsd:element ref="ns3:MediaServiceSearchProperties" minOccurs="0"/>
                <xsd:element ref="ns3:lcf76f155ced4ddcb4097134ff3c332f" minOccurs="0"/>
                <xsd:element ref="ns2:TaxCatchAll"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1ab313-5a89-4986-ae7a-64b54143fe11" elementFormDefault="qualified">
    <xsd:import namespace="http://schemas.microsoft.com/office/2006/documentManagement/types"/>
    <xsd:import namespace="http://schemas.microsoft.com/office/infopath/2007/PartnerControls"/>
    <xsd:element name="AgencyName" ma:index="2" nillable="true" ma:displayName="Agency Name" ma:list="{209a2d02-0c11-40c6-81c9-24218f29366a}" ma:internalName="AgencyName" ma:showField="LinkTitleNoMenu" ma:web="611ab313-5a89-4986-ae7a-64b54143fe11">
      <xsd:simpleType>
        <xsd:restriction base="dms:Lookup"/>
      </xsd:simpleType>
    </xsd:element>
    <xsd:element name="Archive" ma:index="3" nillable="true" ma:displayName="Archive" ma:default="Yes" ma:description="Yes/No" ma:format="Dropdown" ma:internalName="Archive">
      <xsd:simpleType>
        <xsd:restriction base="dms:Choice">
          <xsd:enumeration value="Yes"/>
          <xsd:enumeration value="No"/>
        </xsd:restriction>
      </xsd:simpleType>
    </xsd:element>
    <xsd:element name="Fiscal_x0020_Year" ma:index="4" nillable="true" ma:displayName="Fiscal Year" ma:description="Fiscal Year" ma:format="Dropdown" ma:internalName="Fiscal_x0020_Year">
      <xsd:simpleType>
        <xsd:restriction base="dms:Choice">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restrictio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6abf7429-6cc5-47e1-b5d6-31a6be376ebd}" ma:internalName="TaxCatchAll" ma:showField="CatchAllData" ma:web="611ab313-5a89-4986-ae7a-64b54143fe1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859a329-6e81-4cce-8693-d35f9b2c41d2"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Yes_x002f_No" ma:index="13" nillable="true" ma:displayName="Yes/No" ma:default="1" ma:internalName="Yes_x002f_No">
      <xsd:simpleType>
        <xsd:restriction base="dms:Boolean"/>
      </xsd:simpleType>
    </xsd:element>
    <xsd:element name="MediaServiceAutoTags" ma:index="14" nillable="true" ma:displayName="MediaServiceAutoTags"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c760d659-d1b8-47d0-a454-1bb206a60701" ma:termSetId="09814cd3-568e-fe90-9814-8d621ff8fb84" ma:anchorId="fba54fb3-c3e1-fe81-a776-ca4b69148c4d" ma:open="true" ma:isKeyword="false">
      <xsd:complexType>
        <xsd:sequence>
          <xsd:element ref="pc:Terms" minOccurs="0" maxOccurs="1"/>
        </xsd:sequence>
      </xsd:complexType>
    </xsd:element>
    <xsd:element name="MediaServiceLocation" ma:index="27"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CC4093-3CC6-4D23-B0CC-A10D94F9799B}">
  <ds:schemaRefs>
    <ds:schemaRef ds:uri="http://schemas.microsoft.com/sharepoint/v3/contenttype/forms"/>
  </ds:schemaRefs>
</ds:datastoreItem>
</file>

<file path=customXml/itemProps2.xml><?xml version="1.0" encoding="utf-8"?>
<ds:datastoreItem xmlns:ds="http://schemas.openxmlformats.org/officeDocument/2006/customXml" ds:itemID="{8FAA74D5-E780-4F30-AB14-92CA4EAA8357}">
  <ds:schemaRefs>
    <ds:schemaRef ds:uri="http://purl.org/dc/terms/"/>
    <ds:schemaRef ds:uri="http://schemas.microsoft.com/office/2006/metadata/properties"/>
    <ds:schemaRef ds:uri="http://schemas.microsoft.com/office/2006/documentManagement/type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 ds:uri="f9f2b49b-f8e2-45f5-acae-33258cd49ab2"/>
    <ds:schemaRef ds:uri="611ab313-5a89-4986-ae7a-64b54143fe11"/>
    <ds:schemaRef ds:uri="7acfab0e-fcb4-4611-b43a-b0246a54ae3f"/>
    <ds:schemaRef ds:uri="0859a329-6e81-4cce-8693-d35f9b2c41d2"/>
  </ds:schemaRefs>
</ds:datastoreItem>
</file>

<file path=customXml/itemProps3.xml><?xml version="1.0" encoding="utf-8"?>
<ds:datastoreItem xmlns:ds="http://schemas.openxmlformats.org/officeDocument/2006/customXml" ds:itemID="{DADC8EED-ECB5-4226-8801-4745832138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1ab313-5a89-4986-ae7a-64b54143fe11"/>
    <ds:schemaRef ds:uri="0859a329-6e81-4cce-8693-d35f9b2c41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cae8101-c92d-480c-bc43-c6761ccccc5a}" enabled="0" method="" siteId="{dcae8101-c92d-480c-bc43-c6761ccccc5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FY 2029 Salary Tool</vt:lpstr>
      <vt:lpstr>FY 2029 Workers Comp. Rates</vt:lpstr>
    </vt:vector>
  </TitlesOfParts>
  <Company>State of Kansas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Thomas</dc:creator>
  <cp:lastModifiedBy>Jeff J. Arpin [BUDGET]</cp:lastModifiedBy>
  <cp:lastPrinted>2018-04-24T18:48:20Z</cp:lastPrinted>
  <dcterms:created xsi:type="dcterms:W3CDTF">2006-09-07T20:39:33Z</dcterms:created>
  <dcterms:modified xsi:type="dcterms:W3CDTF">2026-07-30T12:42:32Z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0x010100ED3A2143F7DF2C48A7F26742E8CD0AF6</vt:lpwstr>
  </property>
  <property fmtid="{D5CDD505-2E9C-101B-9397-08002B2CF9AE}" pid="3" name="MediaServiceImageTags">
    <vt:lpwstr/>
  </property>
</Properties>
</file>